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 codeName="{39D6815B-2028-34A9-64EF-03FDC4A383A5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smith\Desktop\Mobile Readiness Calculator\"/>
    </mc:Choice>
  </mc:AlternateContent>
  <bookViews>
    <workbookView xWindow="2625" yWindow="465" windowWidth="28380" windowHeight="20445" tabRatio="500"/>
  </bookViews>
  <sheets>
    <sheet name="Sheet1" sheetId="1" r:id="rId1"/>
  </sheets>
  <definedNames>
    <definedName name="Z_477D51B8_2665_4B6E_8E03_084D3492CE23_.wvu.Cols" localSheetId="0" hidden="1">Sheet1!$D:$J</definedName>
    <definedName name="Z_477D51B8_2665_4B6E_8E03_084D3492CE23_.wvu.Rows" localSheetId="0" hidden="1">Sheet1!$56:$57</definedName>
  </definedNames>
  <calcPr calcId="162913"/>
  <customWorkbookViews>
    <customWorkbookView name="Brian Smith - Personal View" guid="{477D51B8-2665-4B6E-8E03-084D3492CE23}" mergeInterval="0" personalView="1" maximized="1" xWindow="-8" yWindow="-8" windowWidth="1382" windowHeight="744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44" i="1" l="1"/>
  <c r="D45" i="1"/>
  <c r="D46" i="1"/>
  <c r="D47" i="1"/>
  <c r="D48" i="1"/>
  <c r="D49" i="1"/>
  <c r="D50" i="1"/>
  <c r="D51" i="1"/>
  <c r="D52" i="1"/>
  <c r="D30" i="1"/>
  <c r="D31" i="1"/>
  <c r="D32" i="1"/>
  <c r="D33" i="1"/>
  <c r="D34" i="1"/>
  <c r="D35" i="1"/>
  <c r="D36" i="1"/>
  <c r="D37" i="1"/>
  <c r="D38" i="1"/>
  <c r="D15" i="1"/>
  <c r="D16" i="1"/>
  <c r="D17" i="1"/>
  <c r="D18" i="1"/>
  <c r="D19" i="1"/>
  <c r="D20" i="1"/>
  <c r="D21" i="1"/>
  <c r="D22" i="1"/>
  <c r="D23" i="1"/>
  <c r="D24" i="1"/>
  <c r="D6" i="1"/>
  <c r="D7" i="1"/>
  <c r="D8" i="1"/>
  <c r="D9" i="1"/>
  <c r="C25" i="1" l="1"/>
  <c r="C26" i="1" s="1"/>
  <c r="C10" i="1"/>
  <c r="C39" i="1"/>
  <c r="C40" i="1" s="1"/>
  <c r="C53" i="1"/>
  <c r="C54" i="1" s="1"/>
  <c r="C58" i="1" l="1"/>
  <c r="C59" i="1" s="1"/>
  <c r="C11" i="1"/>
</calcChain>
</file>

<file path=xl/sharedStrings.xml><?xml version="1.0" encoding="utf-8"?>
<sst xmlns="http://schemas.openxmlformats.org/spreadsheetml/2006/main" count="190" uniqueCount="119">
  <si>
    <t>A</t>
  </si>
  <si>
    <t>Ecosystem/Operating Environment</t>
  </si>
  <si>
    <t>Do workers/users in your broader ecosystem typically use mobile devices for personal communications, Internet access and/or as productivity tools already?</t>
  </si>
  <si>
    <t xml:space="preserve">Estimate the average "mobile IQ" of your broader ecosystem via the choices: Digital Natives (High), Casuals (Medium) or Newbies (Low) </t>
  </si>
  <si>
    <t>Quantify the number of native apps adopted by your organization that are deployed in support of your ecosystem via the choices: Several (6 or more), Some (3 to 5) or Few (2 or less)</t>
  </si>
  <si>
    <t>B</t>
  </si>
  <si>
    <t xml:space="preserve">What are the typical types of devices Issued/Supported and/or recommended for use across your mobile environment? </t>
  </si>
  <si>
    <t>- Apple iOS (iPhone, iPad, iPod Touch Media Player)</t>
  </si>
  <si>
    <t>- Google Android OS (handsets, tablets)</t>
  </si>
  <si>
    <t>- Microsoft Windows 10 OS (handsets, tablets, laptops)</t>
  </si>
  <si>
    <t>- BlackBerry Handsets BBOS (handsets)</t>
  </si>
  <si>
    <t>Yes</t>
  </si>
  <si>
    <t>No</t>
  </si>
  <si>
    <t xml:space="preserve"> </t>
  </si>
  <si>
    <t>Combination</t>
  </si>
  <si>
    <t>Click in the box to select your response from the drop down menu</t>
  </si>
  <si>
    <t>Mobile Devices, Access Profiles &amp; Security</t>
  </si>
  <si>
    <t>Tablets</t>
  </si>
  <si>
    <t>Handsets</t>
  </si>
  <si>
    <t>Laptops</t>
  </si>
  <si>
    <t>What is the preferred form factor for mobile delivered content via these choices: Tablets, Handsets, Laptops or Any Combination?</t>
  </si>
  <si>
    <t>Wi-Fi</t>
  </si>
  <si>
    <t>Device Data Plan</t>
  </si>
  <si>
    <t>Private Store/MDM</t>
  </si>
  <si>
    <t>Known Users</t>
  </si>
  <si>
    <t>Self-Registrants</t>
  </si>
  <si>
    <t>C</t>
  </si>
  <si>
    <t>Supported Content Types</t>
  </si>
  <si>
    <t>Which of the following types of mobile friendly content do you wish to distribute to your target audience?</t>
  </si>
  <si>
    <t>D</t>
  </si>
  <si>
    <t>Other Mobile Features</t>
  </si>
  <si>
    <t>Full</t>
  </si>
  <si>
    <t>Basic</t>
  </si>
  <si>
    <t>None</t>
  </si>
  <si>
    <t>Your Mobile Devices, Access Profiles &amp; Security Score:</t>
  </si>
  <si>
    <t>Your Supported Content Types Score :</t>
  </si>
  <si>
    <t>Your Other Mobile Features Score:</t>
  </si>
  <si>
    <t>Estimate how often are mobile devices used for work-related purposes by your broader ecosystem via the choices:  Continuous (Email, messaging, browsing, several apps, searches), Steady (email, browsing, some apps) or Occasional (just calls &amp; emails)</t>
  </si>
  <si>
    <t>Does your IT team recommend or mandate the use of Single Sign-On (SSO) to control mobile access?</t>
  </si>
  <si>
    <t>Is the identity of your target community of users known in advance (e.g., current employees) or do you need to support a broader, public community via self registration?</t>
  </si>
  <si>
    <t>What level of tracking (and reporting) do you require for your content/courseware delivered to your mobile users?</t>
  </si>
  <si>
    <t>Essential</t>
  </si>
  <si>
    <t>Nice to Have</t>
  </si>
  <si>
    <t>Not Needed</t>
  </si>
  <si>
    <t>Your Ecosystem/Operating Environment Score:</t>
  </si>
  <si>
    <t>How will access to mobile sites and apps be supported via these choices:  Corporate or personal Wi-Fi, Device's Data Plan or Combination?</t>
  </si>
  <si>
    <t>Consider each of the following application features of an advanced mobile experience and tell us whether you would consider them as: "Essential", "Nice to Have" or "Not Needed" to support your target audience?</t>
  </si>
  <si>
    <t>Your Overall Recommendation:</t>
  </si>
  <si>
    <t>Take this survey to help determine whether your organization's mobility needs are better served using (a) a branded app installed via an App Store onto each user's device (the native app approach), (b) using a mobile friendly web site (the mobile "web app" approach), or (c) either or both could be viable solutions.</t>
  </si>
  <si>
    <t>No, our average user is not mobile ready</t>
  </si>
  <si>
    <t>Yes, our average user is mobile ready</t>
  </si>
  <si>
    <t>Our typical user is a Digital Native</t>
  </si>
  <si>
    <t>Our typical user is a Casual user</t>
  </si>
  <si>
    <t>Our typical users are Newbies</t>
  </si>
  <si>
    <t>Typical patterns for mobile use are continuous</t>
  </si>
  <si>
    <t>Typical patterns for mobile use are occasional</t>
  </si>
  <si>
    <t>Typical patterns for mobile use are steady</t>
  </si>
  <si>
    <t>Typical users use several apps everyday</t>
  </si>
  <si>
    <t>Typical users use some apps everyday</t>
  </si>
  <si>
    <t>Typical users use a few apps everyday</t>
  </si>
  <si>
    <t>Our company supports a wide variety of company shared devices</t>
  </si>
  <si>
    <t>Our company supports a wide variety of company issued devices</t>
  </si>
  <si>
    <t>Our company supports a wide variety of user supplied, IT controlled devices (BYOD)</t>
  </si>
  <si>
    <t>Our company supports a combination of company and user supplied devices</t>
  </si>
  <si>
    <t>Our company supports a wide variety of personal devices</t>
  </si>
  <si>
    <t>Users' devices are typically the latest and greatest</t>
  </si>
  <si>
    <t>Users' devices are typically older with limited capabilities</t>
  </si>
  <si>
    <t>- Media Files (video clips)</t>
  </si>
  <si>
    <t>- Media Files (audio clips)</t>
  </si>
  <si>
    <t>- Web Content (HTML files or online web sites)</t>
  </si>
  <si>
    <t>- Digital Documents (PDFs, ePUBs) Editable</t>
  </si>
  <si>
    <t>- Digital Documents (PDFs, ePUBs) Non-editable</t>
  </si>
  <si>
    <t>- Custom Courses (Custom or Internally Developed)</t>
  </si>
  <si>
    <t>- Assessments (Tests, Quizzes, Surveys)</t>
  </si>
  <si>
    <t>- Messaging Services (Email, Alerts, Push Notifications)</t>
  </si>
  <si>
    <t>- Social Networking (Chat, Forums, Likes)</t>
  </si>
  <si>
    <t>- Gamification (Points, Badges, Leaderboards)</t>
  </si>
  <si>
    <t>- Appraisals (Performance Reviews, Observations)</t>
  </si>
  <si>
    <t>- User-Generated Content (Videos, Images)</t>
  </si>
  <si>
    <t>- Mentoring/Coaching (OJT Assistance)</t>
  </si>
  <si>
    <t>- News Feeds (Industry/Market Information, RSS Feeds)</t>
  </si>
  <si>
    <t>- Ecommerce</t>
  </si>
  <si>
    <t>2,0</t>
  </si>
  <si>
    <t>-3,0</t>
  </si>
  <si>
    <t>1,3,1,5</t>
  </si>
  <si>
    <t>1,3,5</t>
  </si>
  <si>
    <t>3,1</t>
  </si>
  <si>
    <t>5,1</t>
  </si>
  <si>
    <t>3,1,5</t>
  </si>
  <si>
    <t>5,3,3,1,5</t>
  </si>
  <si>
    <t>3,2,1</t>
  </si>
  <si>
    <t>1,1</t>
  </si>
  <si>
    <t>Y/N</t>
  </si>
  <si>
    <t>5,3,0</t>
  </si>
  <si>
    <t>Abundant, no problems</t>
  </si>
  <si>
    <t>Restricted, some issues</t>
  </si>
  <si>
    <t>Scarce, problematic</t>
  </si>
  <si>
    <t>How available is internet service/bandwidth in the user's environment?</t>
  </si>
  <si>
    <t>Are your users' devices typically modern (less than 2 years old) or would they include legacy devices?</t>
  </si>
  <si>
    <t>CTL+T to reset form for another try</t>
  </si>
  <si>
    <t>Note:  Macros must be enabled!</t>
  </si>
  <si>
    <t>Public (iTunes, Google Play, etc.)</t>
  </si>
  <si>
    <t>Does your IT team use a Mobile Device Management (MDM) platform as a Private App Store, can users freely install apps from public sites like Apple's iTunes App Store or Google Play Store, or do you support both:</t>
  </si>
  <si>
    <t>Detail how mobile devices are provisioned/supplied to workers in your environment via the choices: Company Issued (to each person by IT),  Company Shared (shared across a group/department via IT),  Bring Your Own Device (User supplied but IT controlled), Personal Devices (User supplied, no restrictions) or any Combination:</t>
  </si>
  <si>
    <t>2,1</t>
  </si>
  <si>
    <t>-9, 1</t>
  </si>
  <si>
    <t>- Packaged Courses (Off the Shelf, Vendor Managed, e.g., Skillsoft, Lynda)</t>
  </si>
  <si>
    <t>Enter Responses Below</t>
  </si>
  <si>
    <t>Provide Responses for each</t>
  </si>
  <si>
    <t>8,3,0</t>
  </si>
  <si>
    <t>1,1,1</t>
  </si>
  <si>
    <t>- Document Management (Access to Policies, Procedures &amp; Materials)</t>
  </si>
  <si>
    <t>-1,1,1</t>
  </si>
  <si>
    <r>
      <t xml:space="preserve">Section A Score Range (6-22)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Native App: 18 or Higher , Mixed Use: 15-17, Mobile Web:  14 or less</t>
    </r>
  </si>
  <si>
    <r>
      <t xml:space="preserve">Section B Score Range (3-34)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Native App: 25 or Higher , Mixed Use: 15-24, Mobile Web:  14 or less</t>
    </r>
  </si>
  <si>
    <r>
      <t xml:space="preserve">Section C Score Range (-2 to 22)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Native App: 16 or Higher , Mixed Use: 12-15 Mobile Web: 11 or less</t>
    </r>
  </si>
  <si>
    <r>
      <t xml:space="preserve">Section D Score Range (-1 to 39)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Native App: 18 or Higher , Mixed Use: 12-17, Mobile Web:  11 or less</t>
    </r>
  </si>
  <si>
    <r>
      <t xml:space="preserve">Your Total Mobile Readiness Score: (6-117)                                         </t>
    </r>
    <r>
      <rPr>
        <b/>
        <sz val="12"/>
        <color rgb="FF0070C0"/>
        <rFont val="Calibri"/>
        <family val="2"/>
        <scheme val="minor"/>
      </rPr>
      <t>Native App: 84 or Higher , Mixed Use: 55 to 83, Mobile Web:  54 to 45, Not Ready for Mobile: 44 or less</t>
    </r>
  </si>
  <si>
    <r>
      <t xml:space="preserve">Mobile Readiness Calculator
</t>
    </r>
    <r>
      <rPr>
        <b/>
        <sz val="9"/>
        <color rgb="FF0070C0"/>
        <rFont val="Calibri"/>
        <family val="2"/>
        <scheme val="minor"/>
      </rPr>
      <t>Copyright 2017 OnPoint Digital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</si>
</sst>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4" fillId="0" borderId="0" xfId="0" quotePrefix="1" applyFont="1" applyAlignment="1" applyProtection="1">
      <alignment vertical="top"/>
      <protection locked="0"/>
    </xf>
    <xf numFmtId="0" fontId="8" fillId="0" borderId="0" xfId="0" quotePrefix="1" applyFont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quotePrefix="1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top" wrapText="1"/>
    </xf>
    <xf numFmtId="0" fontId="0" fillId="5" borderId="1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horizontal="center" vertical="center"/>
    </xf>
    <xf numFmtId="0" fontId="4" fillId="5" borderId="1" xfId="0" quotePrefix="1" applyFont="1" applyFill="1" applyBorder="1" applyAlignment="1" applyProtection="1">
      <alignment vertical="top" wrapText="1"/>
    </xf>
    <xf numFmtId="0" fontId="0" fillId="5" borderId="1" xfId="0" quotePrefix="1" applyFont="1" applyFill="1" applyBorder="1" applyAlignment="1" applyProtection="1">
      <alignment vertical="top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5" borderId="1" xfId="0" quotePrefix="1" applyFont="1" applyFill="1" applyBorder="1" applyAlignment="1" applyProtection="1">
      <alignment horizontal="left" vertical="center" wrapText="1"/>
    </xf>
    <xf numFmtId="0" fontId="0" fillId="5" borderId="1" xfId="0" quotePrefix="1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left" wrapText="1"/>
    </xf>
    <xf numFmtId="0" fontId="4" fillId="5" borderId="1" xfId="0" quotePrefix="1" applyFont="1" applyFill="1" applyBorder="1" applyProtection="1"/>
    <xf numFmtId="0" fontId="0" fillId="5" borderId="1" xfId="0" quotePrefix="1" applyFont="1" applyFill="1" applyBorder="1" applyAlignment="1" applyProtection="1">
      <alignment wrapText="1"/>
    </xf>
    <xf numFmtId="0" fontId="4" fillId="5" borderId="1" xfId="0" quotePrefix="1" applyFont="1" applyFill="1" applyBorder="1" applyAlignment="1" applyProtection="1">
      <alignment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4"/>
  <sheetViews>
    <sheetView tabSelected="1" workbookViewId="0">
      <selection activeCell="C4" sqref="C4"/>
    </sheetView>
  </sheetViews>
  <sheetFormatPr defaultColWidth="11" defaultRowHeight="15.75" x14ac:dyDescent="0.25"/>
  <cols>
    <col min="1" max="1" width="4" style="21" customWidth="1"/>
    <col min="2" max="2" width="64.125" style="2" customWidth="1"/>
    <col min="3" max="3" width="41" style="21" customWidth="1"/>
    <col min="4" max="4" width="12" style="1" hidden="1" customWidth="1"/>
    <col min="5" max="5" width="11" style="2" hidden="1" customWidth="1"/>
    <col min="6" max="6" width="21.375" style="3" hidden="1" customWidth="1"/>
    <col min="7" max="7" width="19.625" style="3" hidden="1" customWidth="1"/>
    <col min="8" max="8" width="20.875" style="3" hidden="1" customWidth="1"/>
    <col min="9" max="9" width="22.625" style="2" hidden="1" customWidth="1"/>
    <col min="10" max="10" width="22.875" style="2" hidden="1" customWidth="1"/>
    <col min="11" max="11" width="11" style="2" customWidth="1"/>
    <col min="12" max="12" width="8.5" style="2" customWidth="1"/>
    <col min="13" max="13" width="11" style="2" customWidth="1"/>
    <col min="14" max="16384" width="11" style="2"/>
  </cols>
  <sheetData>
    <row r="1" spans="1:10" ht="34.5" customHeight="1" x14ac:dyDescent="0.25">
      <c r="A1" s="40" t="s">
        <v>118</v>
      </c>
      <c r="B1" s="41"/>
      <c r="C1" s="41"/>
    </row>
    <row r="2" spans="1:10" ht="81" customHeight="1" x14ac:dyDescent="0.25">
      <c r="A2" s="4"/>
      <c r="B2" s="5" t="s">
        <v>48</v>
      </c>
      <c r="C2" s="6" t="s">
        <v>15</v>
      </c>
    </row>
    <row r="3" spans="1:10" ht="25.5" customHeight="1" x14ac:dyDescent="0.25">
      <c r="A3" s="7" t="s">
        <v>0</v>
      </c>
      <c r="B3" s="8" t="s">
        <v>1</v>
      </c>
      <c r="C3" s="7" t="s">
        <v>108</v>
      </c>
    </row>
    <row r="4" spans="1:10" ht="47.25" x14ac:dyDescent="0.25">
      <c r="A4" s="9">
        <v>1</v>
      </c>
      <c r="B4" s="46" t="s">
        <v>2</v>
      </c>
      <c r="C4" s="10"/>
      <c r="D4" s="1" t="str">
        <f>IF(C4="Yes, our average user is mobile ready",3,IF(C4="No, our average user is not mobile ready",1,IF(C4="Natives",3,IF(C4="Casual",2,IF(C4="Newbie",1,IF(C4="Several",3,IF(C4="Some",2,IF(C4="Few",1,IF(C4="Continuous",3,IF(C4="Steady",2,IF(C4="Occasional",1,IF(C4="Company Issued",5,IF(C4="Company Shared",3,IF(C4="BYOD",3,IF(C4="Personal",1,IF(C4="Combination",5,""))))))))))))))))</f>
        <v/>
      </c>
      <c r="E4" s="11" t="s">
        <v>86</v>
      </c>
      <c r="F4" s="23" t="s">
        <v>50</v>
      </c>
      <c r="G4" s="12" t="s">
        <v>49</v>
      </c>
      <c r="H4" s="12" t="s">
        <v>13</v>
      </c>
    </row>
    <row r="5" spans="1:10" ht="31.5" x14ac:dyDescent="0.25">
      <c r="A5" s="9">
        <v>2</v>
      </c>
      <c r="B5" s="46" t="s">
        <v>3</v>
      </c>
      <c r="C5" s="10"/>
      <c r="D5" s="1" t="str">
        <f>IF(C5="yes",3,IF(C5="No",1,IF(C5="Our typical user is a Digital Native",3,IF(C5="Our typical user is a Casual user",2,IF(C5="Our typical users are Newbies",1,IF(C5="Several",3,IF(C5="Some",2,IF(C5="Few",1,IF(C5="Continuous",3,IF(C5="Steady",2,IF(C5="Occasional",1,IF(C5="Company Issued",5,IF(C5="Company Shared",3,IF(C5="BYOD",3,IF(C5="Personal",1,IF(C5="Combination",5,""))))))))))))))))</f>
        <v/>
      </c>
      <c r="E5" s="24" t="s">
        <v>90</v>
      </c>
      <c r="F5" s="23" t="s">
        <v>51</v>
      </c>
      <c r="G5" s="12" t="s">
        <v>52</v>
      </c>
      <c r="H5" s="12" t="s">
        <v>53</v>
      </c>
      <c r="I5" s="2" t="s">
        <v>13</v>
      </c>
    </row>
    <row r="6" spans="1:10" ht="63" x14ac:dyDescent="0.25">
      <c r="A6" s="9">
        <v>3</v>
      </c>
      <c r="B6" s="46" t="s">
        <v>37</v>
      </c>
      <c r="C6" s="10"/>
      <c r="D6" s="1" t="str">
        <f>IF(C6="yes",3,IF(C6="No",1,IF(C6="Natives",3,IF(C6="Casual",2,IF(C6="Newbie",1,IF(C6="Several",3,IF(C6="Some",2,IF(C6="Few",1,IF(C6="Typical patterns for mobile use are continuous",3,IF(C6="Typical patterns for mobile use are steady",2,IF(C6="Typical patterns for mobile use are occasional",1,IF(C6="Company Issued",5,IF(C6="Company Shared",3,IF(C6="BYOD",3,IF(C6="Personal",1,IF(C6="Combination",5,""))))))))))))))))</f>
        <v/>
      </c>
      <c r="E6" s="11" t="s">
        <v>90</v>
      </c>
      <c r="F6" s="12" t="s">
        <v>54</v>
      </c>
      <c r="G6" s="23" t="s">
        <v>56</v>
      </c>
      <c r="H6" s="23" t="s">
        <v>55</v>
      </c>
    </row>
    <row r="7" spans="1:10" ht="47.25" x14ac:dyDescent="0.25">
      <c r="A7" s="9">
        <v>4</v>
      </c>
      <c r="B7" s="46" t="s">
        <v>4</v>
      </c>
      <c r="C7" s="10"/>
      <c r="D7" s="1" t="str">
        <f>IF(C7="Natives",3,IF(C7="Casual",2,IF(C7="Newbie",1,IF(C7="Typical users use several apps everyday",3,IF(C7="Typical users use some apps everyday",2,IF(C7="Typical users use a few apps everyday",1,IF(C7="Continuous",3,IF(C7="Steady",2,IF(C7="Occasional",1,IF(C7="Company Issued",5,IF(C7="Company Shared",3,IF(C7="BYOD",3,IF(C7="Personal",1,IF(C7="Combination",5,""))))))))))))))</f>
        <v/>
      </c>
      <c r="E7" s="11" t="s">
        <v>90</v>
      </c>
      <c r="F7" s="12" t="s">
        <v>57</v>
      </c>
      <c r="G7" s="12" t="s">
        <v>58</v>
      </c>
      <c r="H7" s="12" t="s">
        <v>59</v>
      </c>
    </row>
    <row r="8" spans="1:10" ht="47.25" x14ac:dyDescent="0.25">
      <c r="A8" s="13">
        <v>5</v>
      </c>
      <c r="B8" s="47" t="s">
        <v>39</v>
      </c>
      <c r="C8" s="14"/>
      <c r="D8" s="25" t="str">
        <f t="shared" ref="D8" si="0">IF(C8="Y",1,IF(C8="N",0,IF(C8="Tablets",1,IF(C8="Handsets",3,IF(C8="Laptops",1,IF(C8="Combination",5,IF(C8="Wi-Fi",1,IF(C8="Device Data Plan",3,IF(C8="Yes",3,IF(C8="No",1,IF(C8="Private Store/MDM",3,IF(C8="Public Store/App Store/Google Play",1,IF(C8="Known Users",5,IF(C8="Self-Registrants",1,""))))))))))))))</f>
        <v/>
      </c>
      <c r="E8" s="26" t="s">
        <v>87</v>
      </c>
      <c r="F8" s="27" t="s">
        <v>24</v>
      </c>
      <c r="G8" s="27" t="s">
        <v>25</v>
      </c>
      <c r="H8" s="27"/>
      <c r="I8" s="28"/>
      <c r="J8" s="28"/>
    </row>
    <row r="9" spans="1:10" ht="47.25" x14ac:dyDescent="0.25">
      <c r="A9" s="9">
        <v>6</v>
      </c>
      <c r="B9" s="46" t="s">
        <v>98</v>
      </c>
      <c r="C9" s="10"/>
      <c r="D9" s="1">
        <f>IF(C9="Users' devices are typically the latest and greatest",5,IF(C9="Users' devices are typically older with limited capabilities",1,))</f>
        <v>0</v>
      </c>
      <c r="E9" s="24" t="s">
        <v>87</v>
      </c>
      <c r="F9" s="12" t="s">
        <v>65</v>
      </c>
      <c r="G9" s="12" t="s">
        <v>66</v>
      </c>
      <c r="H9" s="12"/>
    </row>
    <row r="10" spans="1:10" ht="40.5" customHeight="1" x14ac:dyDescent="0.25">
      <c r="A10" s="15"/>
      <c r="B10" s="16" t="s">
        <v>44</v>
      </c>
      <c r="C10" s="50">
        <f>SUM(D4:D9)</f>
        <v>0</v>
      </c>
      <c r="E10" s="11"/>
      <c r="F10" s="12"/>
      <c r="G10" s="12"/>
      <c r="H10" s="12"/>
    </row>
    <row r="11" spans="1:10" ht="39" customHeight="1" x14ac:dyDescent="0.25">
      <c r="A11" s="42" t="s">
        <v>113</v>
      </c>
      <c r="B11" s="43"/>
      <c r="C11" s="53" t="str">
        <f>IF(C10&gt;=18,"Native App",IF(C10&gt;=15,"Mixed Use",IF(C10&lt;15,"Mobile Web" )))</f>
        <v>Mobile Web</v>
      </c>
      <c r="D11" s="29"/>
      <c r="E11" s="11"/>
      <c r="F11" s="12">
        <v>26</v>
      </c>
      <c r="G11" s="12"/>
      <c r="H11" s="12"/>
    </row>
    <row r="12" spans="1:10" ht="8.25" customHeight="1" x14ac:dyDescent="0.25">
      <c r="A12" s="17"/>
      <c r="B12" s="18"/>
      <c r="C12" s="17"/>
      <c r="E12" s="11"/>
      <c r="F12" s="12"/>
      <c r="G12" s="12"/>
      <c r="H12" s="12"/>
    </row>
    <row r="13" spans="1:10" ht="25.5" customHeight="1" x14ac:dyDescent="0.25">
      <c r="A13" s="7" t="s">
        <v>5</v>
      </c>
      <c r="B13" s="8" t="s">
        <v>16</v>
      </c>
      <c r="C13" s="15"/>
      <c r="E13" s="11"/>
      <c r="F13" s="12"/>
      <c r="G13" s="12"/>
      <c r="H13" s="12"/>
    </row>
    <row r="14" spans="1:10" ht="31.5" x14ac:dyDescent="0.25">
      <c r="A14" s="45">
        <v>7</v>
      </c>
      <c r="B14" s="46" t="s">
        <v>6</v>
      </c>
      <c r="C14" s="19" t="s">
        <v>107</v>
      </c>
      <c r="E14" s="11"/>
      <c r="F14" s="12"/>
      <c r="G14" s="12"/>
      <c r="H14" s="12"/>
    </row>
    <row r="15" spans="1:10" x14ac:dyDescent="0.25">
      <c r="A15" s="45"/>
      <c r="B15" s="54" t="s">
        <v>7</v>
      </c>
      <c r="C15" s="9"/>
      <c r="D15" s="1" t="str">
        <f>IF(C15="Yes",2,IF(C15="No",0,IF(C15="Tablets",1,IF(C15="Handsets",3,IF(C15="Laptops",1,IF(C15="Combination",5,IF(C15="Wi-Fi",1,IF(C15="Device Data Plan",3,IF(C15="Yes",3,IF(C15="No",1,IF(C15="Private Store/MDM",3,IF(C15="Public Store/App Store/Google Play",1,IF(C15="Known Users",5,IF(C15="Self-Registrants",1,""))))))))))))))</f>
        <v/>
      </c>
      <c r="E15" s="11" t="s">
        <v>82</v>
      </c>
      <c r="F15" s="12" t="s">
        <v>11</v>
      </c>
      <c r="G15" s="12" t="s">
        <v>12</v>
      </c>
      <c r="H15" s="12"/>
    </row>
    <row r="16" spans="1:10" x14ac:dyDescent="0.25">
      <c r="A16" s="45"/>
      <c r="B16" s="54" t="s">
        <v>8</v>
      </c>
      <c r="C16" s="9"/>
      <c r="D16" s="1" t="str">
        <f>IF(C16="Yes",2,IF(C16="No",0,IF(C16="Tablets",1,IF(C16="Handsets",3,IF(C16="Laptops",1,IF(C16="Combination",5,IF(C16="Wi-Fi",1,IF(C16="Device Data Plan",3,IF(C16="Yes",3,IF(C16="No",1,IF(C16="Private Store/MDM",3,IF(C16="Public Store/App Store/Google Play",1,IF(C16="Known Users",5,IF(C16="Self-Registrants",1,""))))))))))))))</f>
        <v/>
      </c>
      <c r="E16" s="11" t="s">
        <v>82</v>
      </c>
      <c r="F16" s="12" t="s">
        <v>11</v>
      </c>
      <c r="G16" s="12" t="s">
        <v>12</v>
      </c>
      <c r="H16" s="12"/>
    </row>
    <row r="17" spans="1:10" x14ac:dyDescent="0.25">
      <c r="A17" s="45"/>
      <c r="B17" s="54" t="s">
        <v>9</v>
      </c>
      <c r="C17" s="9"/>
      <c r="D17" s="1" t="str">
        <f>IF(C17="Yes",-3,IF(C17="No",0,IF(C17="Tablets",1,IF(C17="Handsets",3,IF(C17="Laptops",1,IF(C17="Combination",5,IF(C17="Wi-Fi",1,IF(C17="Device Data Plan",3,IF(C17="Yes",3,IF(C17="No",1,IF(C17="Private Store/MDM",3,IF(C17="Public Store/App Store/Google Play",1,IF(C17="Known Users",5,IF(C17="Self-Registrants",1,""))))))))))))))</f>
        <v/>
      </c>
      <c r="E17" s="30" t="s">
        <v>83</v>
      </c>
      <c r="F17" s="12" t="s">
        <v>11</v>
      </c>
      <c r="G17" s="12" t="s">
        <v>12</v>
      </c>
      <c r="H17" s="12"/>
    </row>
    <row r="18" spans="1:10" x14ac:dyDescent="0.25">
      <c r="A18" s="45"/>
      <c r="B18" s="54" t="s">
        <v>10</v>
      </c>
      <c r="C18" s="9"/>
      <c r="D18" s="1" t="str">
        <f>IF(C18="Yes",2,IF(C18="No",0,IF(C18="Tablets",1,IF(C18="Handsets",3,IF(C18="Laptops",1,IF(C18="Combination",5,IF(C18="Wi-Fi",1,IF(C18="Device Data Plan",3,IF(C18="Yes",3,IF(C18="No",1,IF(C18="Private Store/MDM",3,IF(C18="Public Store/App Store/Google Play",1,IF(C18="Known Users",5,IF(C18="Self-Registrants",1,""))))))))))))))</f>
        <v/>
      </c>
      <c r="E18" s="11" t="s">
        <v>82</v>
      </c>
      <c r="F18" s="12" t="s">
        <v>11</v>
      </c>
      <c r="G18" s="12" t="s">
        <v>12</v>
      </c>
      <c r="H18" s="12"/>
    </row>
    <row r="19" spans="1:10" ht="31.5" x14ac:dyDescent="0.25">
      <c r="A19" s="45">
        <v>8</v>
      </c>
      <c r="B19" s="55" t="s">
        <v>20</v>
      </c>
      <c r="C19" s="9"/>
      <c r="D19" s="1" t="str">
        <f t="shared" ref="D19:D22" si="1">IF(C19="Y",1,IF(C19="N",0,IF(C19="Tablets",1,IF(C19="Handsets",3,IF(C19="Laptops",1,IF(C19="Combination",5,IF(C19="Wi-Fi",1,IF(C19="Device Data Plan",3,IF(C19="Yes",3,IF(C19="No",1,IF(C19="Private Store/MDM",3,IF(C19="Public Store/App Store/Google Play",1,IF(C19="Known Users",5,IF(C19="Self-Registrants",1,""))))))))))))))</f>
        <v/>
      </c>
      <c r="E19" s="11" t="s">
        <v>84</v>
      </c>
      <c r="F19" s="12" t="s">
        <v>17</v>
      </c>
      <c r="G19" s="12" t="s">
        <v>18</v>
      </c>
      <c r="H19" s="12" t="s">
        <v>19</v>
      </c>
      <c r="I19" s="2" t="s">
        <v>14</v>
      </c>
    </row>
    <row r="20" spans="1:10" ht="33" customHeight="1" x14ac:dyDescent="0.25">
      <c r="A20" s="45">
        <v>9</v>
      </c>
      <c r="B20" s="54" t="s">
        <v>45</v>
      </c>
      <c r="C20" s="9"/>
      <c r="D20" s="1" t="str">
        <f t="shared" si="1"/>
        <v/>
      </c>
      <c r="E20" s="11" t="s">
        <v>85</v>
      </c>
      <c r="F20" s="23" t="s">
        <v>21</v>
      </c>
      <c r="G20" s="12" t="s">
        <v>22</v>
      </c>
      <c r="H20" s="12" t="s">
        <v>14</v>
      </c>
    </row>
    <row r="21" spans="1:10" ht="31.5" x14ac:dyDescent="0.25">
      <c r="A21" s="45">
        <v>10</v>
      </c>
      <c r="B21" s="54" t="s">
        <v>38</v>
      </c>
      <c r="C21" s="9"/>
      <c r="D21" s="1" t="str">
        <f t="shared" si="1"/>
        <v/>
      </c>
      <c r="E21" s="11" t="s">
        <v>86</v>
      </c>
      <c r="F21" s="23" t="s">
        <v>11</v>
      </c>
      <c r="G21" s="12" t="s">
        <v>12</v>
      </c>
      <c r="H21" s="12"/>
    </row>
    <row r="22" spans="1:10" ht="47.25" customHeight="1" x14ac:dyDescent="0.25">
      <c r="A22" s="45">
        <v>11</v>
      </c>
      <c r="B22" s="55" t="s">
        <v>102</v>
      </c>
      <c r="C22" s="4"/>
      <c r="D22" s="1" t="str">
        <f t="shared" si="1"/>
        <v/>
      </c>
      <c r="E22" s="11" t="s">
        <v>88</v>
      </c>
      <c r="F22" s="23" t="s">
        <v>23</v>
      </c>
      <c r="G22" s="23" t="s">
        <v>101</v>
      </c>
      <c r="H22" s="23" t="s">
        <v>14</v>
      </c>
    </row>
    <row r="23" spans="1:10" ht="80.25" customHeight="1" x14ac:dyDescent="0.25">
      <c r="A23" s="45">
        <v>12</v>
      </c>
      <c r="B23" s="47" t="s">
        <v>103</v>
      </c>
      <c r="C23" s="10"/>
      <c r="D23" s="1" t="str">
        <f>IF(C23="yes",3,IF(C23="No",1,IF(C23="Natives",3,IF(C23="Casual",2,IF(C23="Newbie",1,IF(C23="Several",3,IF(C23="Some",2,IF(C23="Few",1,IF(C23="Continuous",3,IF(C23="Steady",2,IF(C23="Occasional",1,IF(C23="Our company supports a wide variety of company issued devices",5,IF(C23="Our company supports a wide variety of company shared devices",3,IF(C23="Our company supports a wide variety of user supplied, IT controlled devices (BYOD)",3,IF(C23="Our company supports a wide variety of personal devices",1,IF(C23="Our company supports a combination of company and user supplied devices",5,""))))))))))))))))</f>
        <v/>
      </c>
      <c r="E23" s="11" t="s">
        <v>89</v>
      </c>
      <c r="F23" s="12" t="s">
        <v>61</v>
      </c>
      <c r="G23" s="12" t="s">
        <v>60</v>
      </c>
      <c r="H23" s="23" t="s">
        <v>62</v>
      </c>
      <c r="I23" s="3" t="s">
        <v>64</v>
      </c>
      <c r="J23" s="3" t="s">
        <v>63</v>
      </c>
    </row>
    <row r="24" spans="1:10" ht="25.5" customHeight="1" x14ac:dyDescent="0.25">
      <c r="A24" s="45">
        <v>13</v>
      </c>
      <c r="B24" s="47" t="s">
        <v>97</v>
      </c>
      <c r="C24" s="10"/>
      <c r="D24" s="31" t="str">
        <f>IF(C24="Abundant, no problems",1,IF(C24="Restricted, some issues",3,IF(C24="Scarce, problematic",5,"")))</f>
        <v/>
      </c>
      <c r="E24" s="32" t="s">
        <v>85</v>
      </c>
      <c r="F24" s="12" t="s">
        <v>94</v>
      </c>
      <c r="G24" s="12" t="s">
        <v>95</v>
      </c>
      <c r="H24" s="12" t="s">
        <v>96</v>
      </c>
    </row>
    <row r="25" spans="1:10" ht="29.25" customHeight="1" x14ac:dyDescent="0.25">
      <c r="A25" s="48"/>
      <c r="B25" s="49" t="s">
        <v>34</v>
      </c>
      <c r="C25" s="44">
        <f>SUM(D15:D24)</f>
        <v>0</v>
      </c>
      <c r="D25" s="33"/>
      <c r="E25" s="11"/>
      <c r="F25" s="12"/>
      <c r="G25" s="12"/>
      <c r="H25" s="12"/>
    </row>
    <row r="26" spans="1:10" ht="42.75" customHeight="1" x14ac:dyDescent="0.25">
      <c r="A26" s="51" t="s">
        <v>114</v>
      </c>
      <c r="B26" s="52"/>
      <c r="C26" s="53" t="str">
        <f>IF(C25&gt;=25,"Native App",IF(C25&gt;=15,"Mixed Use",IF(C25&lt;15,"Mobile Web" )))</f>
        <v>Mobile Web</v>
      </c>
      <c r="E26" s="11"/>
      <c r="F26" s="12"/>
      <c r="G26" s="12"/>
      <c r="H26" s="12"/>
    </row>
    <row r="27" spans="1:10" ht="21" customHeight="1" x14ac:dyDescent="0.25">
      <c r="A27" s="39"/>
      <c r="B27" s="39"/>
      <c r="C27" s="39"/>
      <c r="E27" s="11"/>
      <c r="F27" s="12"/>
      <c r="G27" s="12"/>
      <c r="H27" s="12"/>
    </row>
    <row r="28" spans="1:10" ht="25.5" customHeight="1" x14ac:dyDescent="0.25">
      <c r="A28" s="15" t="s">
        <v>26</v>
      </c>
      <c r="B28" s="20" t="s">
        <v>27</v>
      </c>
      <c r="C28" s="15"/>
      <c r="E28" s="11"/>
      <c r="F28" s="12"/>
      <c r="G28" s="12"/>
      <c r="H28" s="12"/>
    </row>
    <row r="29" spans="1:10" ht="38.25" customHeight="1" x14ac:dyDescent="0.25">
      <c r="A29" s="45">
        <v>14</v>
      </c>
      <c r="B29" s="56" t="s">
        <v>28</v>
      </c>
      <c r="C29" s="19" t="s">
        <v>107</v>
      </c>
      <c r="E29" s="11" t="s">
        <v>92</v>
      </c>
      <c r="F29" s="12"/>
      <c r="G29" s="12"/>
      <c r="H29" s="12"/>
    </row>
    <row r="30" spans="1:10" x14ac:dyDescent="0.25">
      <c r="A30" s="45"/>
      <c r="B30" s="57" t="s">
        <v>67</v>
      </c>
      <c r="C30" s="9"/>
      <c r="D30" s="1" t="str">
        <f>IF(C30="Yes",2,IF(C30="No",1,""))</f>
        <v/>
      </c>
      <c r="E30" s="24" t="s">
        <v>104</v>
      </c>
      <c r="F30" s="12" t="s">
        <v>11</v>
      </c>
      <c r="G30" s="12" t="s">
        <v>12</v>
      </c>
      <c r="H30" s="12"/>
    </row>
    <row r="31" spans="1:10" x14ac:dyDescent="0.25">
      <c r="A31" s="45"/>
      <c r="B31" s="57" t="s">
        <v>68</v>
      </c>
      <c r="C31" s="9"/>
      <c r="D31" s="1" t="str">
        <f>IF(C31="Yes",2,IF(C31="No",1,""))</f>
        <v/>
      </c>
      <c r="E31" s="24" t="s">
        <v>104</v>
      </c>
      <c r="F31" s="12" t="s">
        <v>11</v>
      </c>
      <c r="G31" s="12" t="s">
        <v>12</v>
      </c>
      <c r="H31" s="12"/>
    </row>
    <row r="32" spans="1:10" x14ac:dyDescent="0.25">
      <c r="A32" s="45"/>
      <c r="B32" s="57" t="s">
        <v>69</v>
      </c>
      <c r="C32" s="9"/>
      <c r="D32" s="1" t="str">
        <f>IF(C32="Yes",1,IF(C32="No",1,""))</f>
        <v/>
      </c>
      <c r="E32" s="11" t="s">
        <v>91</v>
      </c>
      <c r="F32" s="12" t="s">
        <v>11</v>
      </c>
      <c r="G32" s="12" t="s">
        <v>12</v>
      </c>
      <c r="H32" s="12"/>
    </row>
    <row r="33" spans="1:8" x14ac:dyDescent="0.25">
      <c r="A33" s="45"/>
      <c r="B33" s="57" t="s">
        <v>70</v>
      </c>
      <c r="C33" s="9"/>
      <c r="D33" s="1" t="str">
        <f>IF(C33="Yes",5,IF(C33="No",1,""))</f>
        <v/>
      </c>
      <c r="E33" s="24" t="s">
        <v>87</v>
      </c>
      <c r="F33" s="12" t="s">
        <v>11</v>
      </c>
      <c r="G33" s="12" t="s">
        <v>12</v>
      </c>
      <c r="H33" s="12"/>
    </row>
    <row r="34" spans="1:8" x14ac:dyDescent="0.25">
      <c r="A34" s="45"/>
      <c r="B34" s="57" t="s">
        <v>71</v>
      </c>
      <c r="C34" s="9"/>
      <c r="D34" s="34" t="str">
        <f>IF(C34="Yes",1,IF(C34="No",1,""))</f>
        <v/>
      </c>
      <c r="E34" s="24" t="s">
        <v>104</v>
      </c>
      <c r="F34" s="12" t="s">
        <v>11</v>
      </c>
      <c r="G34" s="12" t="s">
        <v>12</v>
      </c>
      <c r="H34" s="12"/>
    </row>
    <row r="35" spans="1:8" x14ac:dyDescent="0.25">
      <c r="A35" s="45"/>
      <c r="B35" s="58" t="s">
        <v>106</v>
      </c>
      <c r="C35" s="9"/>
      <c r="D35" s="1" t="str">
        <f>IF(C35="Yes",-9,IF(C35="No",1,""))</f>
        <v/>
      </c>
      <c r="E35" s="35" t="s">
        <v>105</v>
      </c>
      <c r="F35" s="12" t="s">
        <v>11</v>
      </c>
      <c r="G35" s="12" t="s">
        <v>12</v>
      </c>
      <c r="H35" s="12"/>
    </row>
    <row r="36" spans="1:8" x14ac:dyDescent="0.25">
      <c r="A36" s="45"/>
      <c r="B36" s="57" t="s">
        <v>72</v>
      </c>
      <c r="C36" s="9"/>
      <c r="D36" s="1" t="str">
        <f>IF(C36="Yes",1,IF(C36="No",1,""))</f>
        <v/>
      </c>
      <c r="E36" s="24" t="s">
        <v>91</v>
      </c>
      <c r="F36" s="12" t="s">
        <v>11</v>
      </c>
      <c r="G36" s="12" t="s">
        <v>12</v>
      </c>
      <c r="H36" s="12"/>
    </row>
    <row r="37" spans="1:8" x14ac:dyDescent="0.25">
      <c r="A37" s="45"/>
      <c r="B37" s="57" t="s">
        <v>73</v>
      </c>
      <c r="C37" s="9"/>
      <c r="D37" s="1" t="str">
        <f>IF(C37="Yes",3,IF(C37="No",1,""))</f>
        <v/>
      </c>
      <c r="E37" s="24" t="s">
        <v>86</v>
      </c>
      <c r="F37" s="12" t="s">
        <v>11</v>
      </c>
      <c r="G37" s="12" t="s">
        <v>12</v>
      </c>
      <c r="H37" s="12"/>
    </row>
    <row r="38" spans="1:8" ht="30.75" customHeight="1" x14ac:dyDescent="0.25">
      <c r="A38" s="45">
        <v>15</v>
      </c>
      <c r="B38" s="56" t="s">
        <v>40</v>
      </c>
      <c r="C38" s="9"/>
      <c r="D38" s="1" t="str">
        <f>IF(C38="Full",5,IF(C38="Basic",3,IF(C38="None",0,"")))</f>
        <v/>
      </c>
      <c r="E38" s="24" t="s">
        <v>93</v>
      </c>
      <c r="F38" s="23" t="s">
        <v>31</v>
      </c>
      <c r="G38" s="12" t="s">
        <v>32</v>
      </c>
      <c r="H38" s="12" t="s">
        <v>33</v>
      </c>
    </row>
    <row r="39" spans="1:8" ht="40.5" customHeight="1" x14ac:dyDescent="0.25">
      <c r="A39" s="48"/>
      <c r="B39" s="49" t="s">
        <v>35</v>
      </c>
      <c r="C39" s="44">
        <f>SUM(D29:D38)</f>
        <v>0</v>
      </c>
      <c r="E39" s="11"/>
      <c r="F39" s="12"/>
      <c r="G39" s="12"/>
      <c r="H39" s="12"/>
    </row>
    <row r="40" spans="1:8" ht="47.1" customHeight="1" x14ac:dyDescent="0.25">
      <c r="A40" s="51" t="s">
        <v>115</v>
      </c>
      <c r="B40" s="52"/>
      <c r="C40" s="53" t="str">
        <f>IF(C39&gt;=16,"Native App",IF(C39&gt;=12,"Mixed Use",IF(C39&lt;12,"Mobile Web" )))</f>
        <v>Mobile Web</v>
      </c>
      <c r="D40" s="36"/>
      <c r="E40" s="37"/>
      <c r="F40" s="12"/>
      <c r="G40" s="12"/>
      <c r="H40" s="12"/>
    </row>
    <row r="41" spans="1:8" ht="21" customHeight="1" x14ac:dyDescent="0.25">
      <c r="A41" s="39"/>
      <c r="B41" s="39"/>
      <c r="C41" s="39"/>
      <c r="E41" s="11"/>
      <c r="F41" s="12"/>
      <c r="G41" s="12"/>
      <c r="H41" s="12"/>
    </row>
    <row r="42" spans="1:8" ht="25.5" customHeight="1" x14ac:dyDescent="0.25">
      <c r="A42" s="15" t="s">
        <v>29</v>
      </c>
      <c r="B42" s="20" t="s">
        <v>30</v>
      </c>
      <c r="C42" s="15"/>
      <c r="E42" s="11"/>
      <c r="F42" s="12"/>
      <c r="G42" s="12"/>
      <c r="H42" s="12"/>
    </row>
    <row r="43" spans="1:8" ht="47.25" x14ac:dyDescent="0.25">
      <c r="A43" s="45">
        <v>16</v>
      </c>
      <c r="B43" s="59" t="s">
        <v>46</v>
      </c>
      <c r="C43" s="19" t="s">
        <v>107</v>
      </c>
      <c r="E43" s="11"/>
      <c r="F43" s="12"/>
      <c r="G43" s="12"/>
      <c r="H43" s="12"/>
    </row>
    <row r="44" spans="1:8" ht="15.95" customHeight="1" x14ac:dyDescent="0.25">
      <c r="A44" s="45"/>
      <c r="B44" s="60" t="s">
        <v>74</v>
      </c>
      <c r="C44" s="9"/>
      <c r="D44" s="1" t="str">
        <f>IF(C44="Essential",8,IF(C44="Not Needed",0,IF(C44="Nice to Have",3,"")))</f>
        <v/>
      </c>
      <c r="E44" s="24" t="s">
        <v>109</v>
      </c>
      <c r="F44" s="12" t="s">
        <v>41</v>
      </c>
      <c r="G44" s="12" t="s">
        <v>42</v>
      </c>
      <c r="H44" s="12" t="s">
        <v>43</v>
      </c>
    </row>
    <row r="45" spans="1:8" ht="15.95" customHeight="1" x14ac:dyDescent="0.25">
      <c r="A45" s="45"/>
      <c r="B45" s="60" t="s">
        <v>75</v>
      </c>
      <c r="C45" s="9"/>
      <c r="D45" s="1" t="str">
        <f t="shared" ref="D45:D50" si="2">IF(C45="Essential",5,IF(C45="Not Needed",0,IF(C45="Nice to Have",3,"")))</f>
        <v/>
      </c>
      <c r="E45" s="11" t="s">
        <v>93</v>
      </c>
      <c r="F45" s="12" t="s">
        <v>41</v>
      </c>
      <c r="G45" s="12" t="s">
        <v>42</v>
      </c>
      <c r="H45" s="12" t="s">
        <v>43</v>
      </c>
    </row>
    <row r="46" spans="1:8" ht="15.95" customHeight="1" x14ac:dyDescent="0.25">
      <c r="A46" s="45"/>
      <c r="B46" s="60" t="s">
        <v>76</v>
      </c>
      <c r="C46" s="9"/>
      <c r="D46" s="1" t="str">
        <f t="shared" si="2"/>
        <v/>
      </c>
      <c r="E46" s="11" t="s">
        <v>93</v>
      </c>
      <c r="F46" s="12" t="s">
        <v>41</v>
      </c>
      <c r="G46" s="12" t="s">
        <v>42</v>
      </c>
      <c r="H46" s="12" t="s">
        <v>43</v>
      </c>
    </row>
    <row r="47" spans="1:8" ht="15.95" customHeight="1" x14ac:dyDescent="0.25">
      <c r="A47" s="45"/>
      <c r="B47" s="60" t="s">
        <v>77</v>
      </c>
      <c r="C47" s="9"/>
      <c r="D47" s="1" t="str">
        <f t="shared" si="2"/>
        <v/>
      </c>
      <c r="E47" s="11" t="s">
        <v>93</v>
      </c>
      <c r="F47" s="12" t="s">
        <v>41</v>
      </c>
      <c r="G47" s="12" t="s">
        <v>42</v>
      </c>
      <c r="H47" s="12" t="s">
        <v>43</v>
      </c>
    </row>
    <row r="48" spans="1:8" ht="15.95" customHeight="1" x14ac:dyDescent="0.25">
      <c r="A48" s="45"/>
      <c r="B48" s="60" t="s">
        <v>78</v>
      </c>
      <c r="C48" s="9"/>
      <c r="D48" s="1" t="str">
        <f>IF(C48="Essential",8,IF(C48="Not Needed",0,IF(C48="Nice to Have",3,"")))</f>
        <v/>
      </c>
      <c r="E48" s="24" t="s">
        <v>109</v>
      </c>
      <c r="F48" s="12" t="s">
        <v>41</v>
      </c>
      <c r="G48" s="12" t="s">
        <v>42</v>
      </c>
      <c r="H48" s="12" t="s">
        <v>43</v>
      </c>
    </row>
    <row r="49" spans="1:8" ht="15.95" customHeight="1" x14ac:dyDescent="0.25">
      <c r="A49" s="45"/>
      <c r="B49" s="60" t="s">
        <v>79</v>
      </c>
      <c r="C49" s="9"/>
      <c r="D49" s="1" t="str">
        <f t="shared" si="2"/>
        <v/>
      </c>
      <c r="E49" s="11" t="s">
        <v>93</v>
      </c>
      <c r="F49" s="12" t="s">
        <v>41</v>
      </c>
      <c r="G49" s="12" t="s">
        <v>42</v>
      </c>
      <c r="H49" s="12" t="s">
        <v>43</v>
      </c>
    </row>
    <row r="50" spans="1:8" ht="15.95" customHeight="1" x14ac:dyDescent="0.25">
      <c r="A50" s="45"/>
      <c r="B50" s="60" t="s">
        <v>80</v>
      </c>
      <c r="C50" s="9"/>
      <c r="D50" s="1" t="str">
        <f t="shared" si="2"/>
        <v/>
      </c>
      <c r="E50" s="24" t="s">
        <v>110</v>
      </c>
      <c r="F50" s="12" t="s">
        <v>41</v>
      </c>
      <c r="G50" s="12" t="s">
        <v>42</v>
      </c>
      <c r="H50" s="12" t="s">
        <v>43</v>
      </c>
    </row>
    <row r="51" spans="1:8" ht="15.95" customHeight="1" x14ac:dyDescent="0.25">
      <c r="A51" s="45"/>
      <c r="B51" s="61" t="s">
        <v>111</v>
      </c>
      <c r="C51" s="9"/>
      <c r="D51" s="1" t="str">
        <f>IF(C51="Essential",-1,IF(C51="Not Needed",1,IF(C51="Nice to Have",1,"")))</f>
        <v/>
      </c>
      <c r="E51" s="35" t="s">
        <v>112</v>
      </c>
      <c r="F51" s="12" t="s">
        <v>41</v>
      </c>
      <c r="G51" s="12" t="s">
        <v>42</v>
      </c>
      <c r="H51" s="12" t="s">
        <v>43</v>
      </c>
    </row>
    <row r="52" spans="1:8" ht="15.95" customHeight="1" x14ac:dyDescent="0.25">
      <c r="A52" s="45"/>
      <c r="B52" s="62" t="s">
        <v>81</v>
      </c>
      <c r="C52" s="9"/>
      <c r="D52" s="1" t="str">
        <f>IF(C52="Essential",-1,IF(C52="Not Needed",1,IF(C52="Nice to Have",1,"")))</f>
        <v/>
      </c>
      <c r="E52" s="35" t="s">
        <v>112</v>
      </c>
      <c r="F52" s="12" t="s">
        <v>41</v>
      </c>
      <c r="G52" s="12" t="s">
        <v>42</v>
      </c>
      <c r="H52" s="12" t="s">
        <v>43</v>
      </c>
    </row>
    <row r="53" spans="1:8" ht="40.5" customHeight="1" x14ac:dyDescent="0.25">
      <c r="A53" s="48"/>
      <c r="B53" s="49" t="s">
        <v>36</v>
      </c>
      <c r="C53" s="44">
        <f>SUM(D43:D52)</f>
        <v>0</v>
      </c>
      <c r="E53" s="11"/>
      <c r="F53" s="12"/>
      <c r="G53" s="12"/>
      <c r="H53" s="12"/>
    </row>
    <row r="54" spans="1:8" ht="45" customHeight="1" x14ac:dyDescent="0.25">
      <c r="A54" s="63" t="s">
        <v>116</v>
      </c>
      <c r="B54" s="64"/>
      <c r="C54" s="53" t="str">
        <f>IF(C53&gt;=18,"Native App",IF(C53&gt;=12,"Mixed Use",IF(C53&lt;12,"Mobile Web" )))</f>
        <v>Mobile Web</v>
      </c>
      <c r="D54" s="21"/>
      <c r="E54" s="38"/>
      <c r="F54" s="12"/>
      <c r="G54" s="12"/>
      <c r="H54" s="12"/>
    </row>
    <row r="55" spans="1:8" ht="15" customHeight="1" x14ac:dyDescent="0.25">
      <c r="A55" s="39"/>
      <c r="B55" s="39"/>
      <c r="C55" s="39"/>
      <c r="E55" s="11"/>
      <c r="F55" s="12"/>
      <c r="G55" s="12"/>
      <c r="H55" s="12"/>
    </row>
    <row r="56" spans="1:8" hidden="1" x14ac:dyDescent="0.25">
      <c r="A56" s="39"/>
      <c r="B56" s="39"/>
      <c r="C56" s="39"/>
      <c r="E56" s="11"/>
      <c r="F56" s="12"/>
      <c r="G56" s="12"/>
      <c r="H56" s="12"/>
    </row>
    <row r="57" spans="1:8" hidden="1" x14ac:dyDescent="0.25">
      <c r="A57" s="39"/>
      <c r="B57" s="39"/>
      <c r="C57" s="39"/>
      <c r="E57" s="11"/>
      <c r="F57" s="12"/>
      <c r="G57" s="12"/>
      <c r="H57" s="12"/>
    </row>
    <row r="58" spans="1:8" ht="56.25" customHeight="1" x14ac:dyDescent="0.25">
      <c r="A58" s="15"/>
      <c r="B58" s="50" t="s">
        <v>117</v>
      </c>
      <c r="C58" s="65">
        <f>C53+C39+C25+C10</f>
        <v>0</v>
      </c>
      <c r="E58" s="11"/>
      <c r="F58" s="12"/>
      <c r="G58" s="12"/>
      <c r="H58" s="12"/>
    </row>
    <row r="59" spans="1:8" ht="40.5" customHeight="1" x14ac:dyDescent="0.25">
      <c r="A59" s="15"/>
      <c r="B59" s="44" t="s">
        <v>47</v>
      </c>
      <c r="C59" s="66" t="str">
        <f>IF(C58&gt;=84,"Native App",IF(C58&gt;=55,"Mixed Use",IF(C58&gt;=45,"Mobile Web",IF(C58&lt;=44,"Not Ready for Mobile"))))</f>
        <v>Not Ready for Mobile</v>
      </c>
      <c r="E59" s="11"/>
      <c r="F59" s="12"/>
      <c r="G59" s="12"/>
      <c r="H59" s="12"/>
    </row>
    <row r="60" spans="1:8" x14ac:dyDescent="0.25">
      <c r="C60" s="21" t="s">
        <v>99</v>
      </c>
      <c r="E60" s="11"/>
      <c r="F60" s="12"/>
      <c r="G60" s="12"/>
      <c r="H60" s="12"/>
    </row>
    <row r="61" spans="1:8" x14ac:dyDescent="0.25">
      <c r="C61" s="21" t="s">
        <v>100</v>
      </c>
      <c r="E61" s="11"/>
      <c r="F61" s="12"/>
      <c r="G61" s="12"/>
      <c r="H61" s="12"/>
    </row>
    <row r="64" spans="1:8" x14ac:dyDescent="0.25">
      <c r="B64" s="22"/>
    </row>
  </sheetData>
  <sheetProtection algorithmName="SHA-512" hashValue="30bjxU169A+REbqDpeCMIO+tHSOoJZpaIIs22KnugXkwes5auQV990bslv6lkFvByVdzMCnKAuv77iKYbWn5og==" saltValue="At9OewW9JoCSzgGqUafB4Q==" spinCount="100000" sheet="1" objects="1" scenarios="1"/>
  <customSheetViews>
    <customSheetView guid="{477D51B8-2665-4B6E-8E03-084D3492CE23}" fitToPage="1" hiddenRows="1" hiddenColumns="1">
      <selection activeCell="C4" sqref="C4"/>
      <rowBreaks count="3" manualBreakCount="3">
        <brk id="11" max="16383" man="1"/>
        <brk id="26" max="16383" man="1"/>
        <brk id="40" max="16383" man="1"/>
      </rowBreaks>
      <pageMargins left="0.7" right="0.7" top="0.75" bottom="0.75" header="0.3" footer="0.3"/>
      <pageSetup scale="48" fitToHeight="3" orientation="landscape" copies="2" r:id="rId1"/>
    </customSheetView>
  </customSheetViews>
  <mergeCells count="8">
    <mergeCell ref="A55:C57"/>
    <mergeCell ref="A41:C41"/>
    <mergeCell ref="A27:C27"/>
    <mergeCell ref="A1:C1"/>
    <mergeCell ref="A54:B54"/>
    <mergeCell ref="A40:B40"/>
    <mergeCell ref="A26:B26"/>
    <mergeCell ref="A11:B11"/>
  </mergeCells>
  <phoneticPr fontId="1" type="noConversion"/>
  <dataValidations count="16">
    <dataValidation type="list" showInputMessage="1" showErrorMessage="1" sqref="C15:C18">
      <formula1>$F$15:$H$15</formula1>
    </dataValidation>
    <dataValidation type="list" showInputMessage="1" showErrorMessage="1" sqref="C19">
      <formula1>$F$19:$J$19</formula1>
    </dataValidation>
    <dataValidation type="list" showInputMessage="1" showErrorMessage="1" sqref="C20">
      <formula1>$F$20:$I$20</formula1>
    </dataValidation>
    <dataValidation type="list" showInputMessage="1" showErrorMessage="1" sqref="C21">
      <formula1>$F$21:$H$21</formula1>
    </dataValidation>
    <dataValidation type="list" showInputMessage="1" showErrorMessage="1" sqref="C22">
      <formula1>$F$22:$I$22</formula1>
    </dataValidation>
    <dataValidation type="list" allowBlank="1" showInputMessage="1" showErrorMessage="1" sqref="C38">
      <formula1>$F$38:$I$38</formula1>
    </dataValidation>
    <dataValidation type="list" allowBlank="1" showInputMessage="1" showErrorMessage="1" sqref="C4">
      <formula1>$F$4:$H$4</formula1>
    </dataValidation>
    <dataValidation type="list" showInputMessage="1" showErrorMessage="1" sqref="C5">
      <formula1>$F$5:$I$5</formula1>
    </dataValidation>
    <dataValidation type="list" showInputMessage="1" showErrorMessage="1" sqref="C6">
      <formula1>$F$6:$I$6</formula1>
    </dataValidation>
    <dataValidation type="list" showInputMessage="1" showErrorMessage="1" sqref="C7">
      <formula1>$F$7:$I$7</formula1>
    </dataValidation>
    <dataValidation type="list" allowBlank="1" showInputMessage="1" showErrorMessage="1" sqref="C44:C52">
      <formula1>$F$44:$I$44</formula1>
    </dataValidation>
    <dataValidation type="list" allowBlank="1" showInputMessage="1" showErrorMessage="1" sqref="C30:C37">
      <formula1>$F$30:$H$30</formula1>
    </dataValidation>
    <dataValidation type="list" allowBlank="1" showInputMessage="1" showErrorMessage="1" sqref="C23">
      <formula1>$F$23:$L$23</formula1>
    </dataValidation>
    <dataValidation type="list" allowBlank="1" showInputMessage="1" showErrorMessage="1" sqref="C9">
      <formula1>$F$9:$H$9</formula1>
    </dataValidation>
    <dataValidation type="list" showInputMessage="1" showErrorMessage="1" sqref="C24">
      <formula1>$F$24:$I$24</formula1>
    </dataValidation>
    <dataValidation type="list" allowBlank="1" showInputMessage="1" showErrorMessage="1" sqref="C8">
      <formula1>$F$8:$I$8</formula1>
    </dataValidation>
  </dataValidations>
  <pageMargins left="0.7" right="0.7" top="0.75" bottom="0.75" header="0.3" footer="0.3"/>
  <pageSetup scale="48" fitToHeight="3" orientation="landscape" copies="2" r:id="rId2"/>
  <rowBreaks count="3" manualBreakCount="3">
    <brk id="11" max="16383" man="1"/>
    <brk id="26" max="16383" man="1"/>
    <brk id="40" max="16383" man="1"/>
  </rowBreaks>
  <ignoredErrors>
    <ignoredError sqref="D17 D32:D33 D35 D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Brian Smith</cp:lastModifiedBy>
  <cp:lastPrinted>2017-05-17T14:51:02Z</cp:lastPrinted>
  <dcterms:created xsi:type="dcterms:W3CDTF">2017-04-20T14:18:38Z</dcterms:created>
  <dcterms:modified xsi:type="dcterms:W3CDTF">2017-06-16T19:49:35Z</dcterms:modified>
</cp:coreProperties>
</file>